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9320" windowHeight="7170" tabRatio="915"/>
  </bookViews>
  <sheets>
    <sheet name="Промэнергосеть" sheetId="21" r:id="rId1"/>
    <sheet name="Приказ МЭ от 30.09.2014 № 674" sheetId="4" r:id="rId2"/>
  </sheets>
  <externalReferences>
    <externalReference r:id="rId3"/>
  </externalReferences>
  <definedNames>
    <definedName name="_ftn1" localSheetId="1">'Приказ МЭ от 30.09.2014 № 674'!#REF!</definedName>
    <definedName name="_ftnref1" localSheetId="1">'Приказ МЭ от 30.09.2014 № 674'!$B$19</definedName>
    <definedName name="org">[1]Титульный!$G$16</definedName>
    <definedName name="_xlnm.Print_Area" localSheetId="1">'Приказ МЭ от 30.09.2014 № 674'!$B$2:$D$29</definedName>
    <definedName name="_xlnm.Print_Area" localSheetId="0">Промэнергосеть!$A$1:$H$35</definedName>
  </definedNames>
  <calcPr calcId="144525"/>
</workbook>
</file>

<file path=xl/calcChain.xml><?xml version="1.0" encoding="utf-8"?>
<calcChain xmlns="http://schemas.openxmlformats.org/spreadsheetml/2006/main">
  <c r="H16" i="21" l="1"/>
  <c r="G16" i="21"/>
  <c r="H29" i="21"/>
  <c r="H20" i="21" l="1"/>
  <c r="D27" i="21" l="1"/>
  <c r="D26" i="21"/>
  <c r="H25" i="21"/>
  <c r="H30" i="21" s="1"/>
  <c r="G30" i="21"/>
  <c r="F25" i="21"/>
  <c r="F30" i="21" s="1"/>
  <c r="E30" i="21"/>
  <c r="H22" i="21"/>
  <c r="G22" i="21"/>
  <c r="F22" i="21"/>
  <c r="E22" i="21"/>
  <c r="D21" i="21"/>
  <c r="D14" i="21"/>
  <c r="D13" i="21"/>
  <c r="G17" i="21"/>
  <c r="F12" i="21"/>
  <c r="F17" i="21" s="1"/>
  <c r="F23" i="21" s="1"/>
  <c r="E17" i="21"/>
  <c r="E23" i="21" l="1"/>
  <c r="E19" i="21"/>
  <c r="G23" i="21"/>
  <c r="F19" i="21"/>
  <c r="F31" i="21" s="1"/>
  <c r="F32" i="21" s="1"/>
  <c r="D30" i="21"/>
  <c r="E31" i="21" l="1"/>
  <c r="E32" i="21" s="1"/>
  <c r="D15" i="21" l="1"/>
  <c r="D17" i="21"/>
  <c r="D16" i="21"/>
  <c r="H17" i="21"/>
  <c r="H23" i="21" s="1"/>
</calcChain>
</file>

<file path=xl/sharedStrings.xml><?xml version="1.0" encoding="utf-8"?>
<sst xmlns="http://schemas.openxmlformats.org/spreadsheetml/2006/main" count="88" uniqueCount="53">
  <si>
    <t>%</t>
  </si>
  <si>
    <t>(наименование территориальной сетевой организации)</t>
  </si>
  <si>
    <t>Наименование показателя</t>
  </si>
  <si>
    <t>Ед. измерения</t>
  </si>
  <si>
    <t>Всего</t>
  </si>
  <si>
    <t>В том числе по уровню напряжения</t>
  </si>
  <si>
    <t>ВН</t>
  </si>
  <si>
    <t>СН1</t>
  </si>
  <si>
    <t>СН2</t>
  </si>
  <si>
    <t>НН</t>
  </si>
  <si>
    <t xml:space="preserve">Поступление в сеть из других организаций, в том числе: </t>
  </si>
  <si>
    <t>тыс. кВт ч</t>
  </si>
  <si>
    <t>из сетей ФСК</t>
  </si>
  <si>
    <t>от генерирующих компаний и блок-станций</t>
  </si>
  <si>
    <t>от смежных сетевых организаций</t>
  </si>
  <si>
    <t>Поступление в сеть из других уровней напряжения (трансформация)</t>
  </si>
  <si>
    <t>Отпуск электроэнергии в сеть</t>
  </si>
  <si>
    <t>Фактические потери электроэнергии</t>
  </si>
  <si>
    <t>Протяженность линий (воздушных и кабельных) электропередачи в одноцепном выражении</t>
  </si>
  <si>
    <t>км</t>
  </si>
  <si>
    <t>Протяженность воздушных линий электропередачи в одноцепном выражении</t>
  </si>
  <si>
    <t>Соотношение протяженности воздушных и кабельных линий электропередачи в одноцепном выражении (доля ВЛ)</t>
  </si>
  <si>
    <t>Норматив потерь электроэнергии по приказу Минэнерго России от 30.09.2014 № 674</t>
  </si>
  <si>
    <t>Плановый отпуск электроэнергии в сеть</t>
  </si>
  <si>
    <t>Уровень потерь электроэнергии</t>
  </si>
  <si>
    <t>Величина потерь электроэнергии</t>
  </si>
  <si>
    <t>УТВЕРЖДЕНЫ</t>
  </si>
  <si>
    <t>приказом Минэнерго России</t>
  </si>
  <si>
    <t>от «30» сентября 2014 г. № 674</t>
  </si>
  <si>
    <t>НОРМАТИВЫ</t>
  </si>
  <si>
    <t>потерь электрической энергии при ее передаче по электрическим сетям территориальных сетевых организаций</t>
  </si>
  <si>
    <t>Отпуск электрической энергии в электрическую сеть / протяженность линий электропередачи в одноцепном выражении, тыс. кВт∙ч /км</t>
  </si>
  <si>
    <t>Нормативы потерь электрической энергии при ее передаче по электрическим сетям территориальных сетевых организаций от отпуска электрической энергии в электрическую сеть, %</t>
  </si>
  <si>
    <t>Высокое напряжение</t>
  </si>
  <si>
    <t>1 500 и менее</t>
  </si>
  <si>
    <t>1 500÷10 000</t>
  </si>
  <si>
    <t>10 000 и более</t>
  </si>
  <si>
    <t>Среднее первое напряжение</t>
  </si>
  <si>
    <t>200 и менее</t>
  </si>
  <si>
    <t>200÷1 000</t>
  </si>
  <si>
    <t>1 000 и более</t>
  </si>
  <si>
    <t>Отпуск электрической энергии в электрическую сеть / протяженность линий электропередачи в одноцепном выражении, тыс. кВт∙ч /км</t>
  </si>
  <si>
    <t>Соотношение протяженности воздушных и кабельных линий электропередачи в одноцепном выражении, %</t>
  </si>
  <si>
    <t>Среднее второе напряжение</t>
  </si>
  <si>
    <t>менее 1 000</t>
  </si>
  <si>
    <t>менее 30</t>
  </si>
  <si>
    <t>более 1 000</t>
  </si>
  <si>
    <t>более 30</t>
  </si>
  <si>
    <t>Низкое напряжение</t>
  </si>
  <si>
    <t>ООО "Промэнергосеть"</t>
  </si>
  <si>
    <t>Определение величины и уровня потерь электрической энергии при ее передаче по электрическим сетям территориальной сетевой организации</t>
  </si>
  <si>
    <t>Базовый период (2017 год)</t>
  </si>
  <si>
    <t>Регулируемый период (2018 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</si>
</sst>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0_р_._-;\-* #,##0.000_р_._-;_-* &quot;-&quot;??_р_._-;_-@_-"/>
    <numFmt numFmtId="165" formatCode="#,##0.0000"/>
    <numFmt numFmtId="166" formatCode="#,##0.000"/>
    <numFmt numFmtId="167" formatCode="0.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theme="1" tint="0.14999847407452621"/>
      <name val="Times New Roman"/>
      <family val="1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1"/>
      <color theme="1" tint="0.14999847407452621"/>
      <name val="Times New Roman"/>
      <family val="1"/>
      <charset val="204"/>
    </font>
    <font>
      <sz val="9"/>
      <name val="Tahoma"/>
      <family val="2"/>
      <charset val="204"/>
    </font>
    <font>
      <i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9"/>
      <color indexed="12"/>
      <name val="Tahoma"/>
      <family val="2"/>
      <charset val="204"/>
    </font>
    <font>
      <u/>
      <sz val="11"/>
      <color theme="10"/>
      <name val="Calibri"/>
      <family val="2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lightUp">
        <bgColor theme="4" tint="0.79995117038483843"/>
      </patternFill>
    </fill>
    <fill>
      <patternFill patternType="lightUp">
        <bgColor theme="6" tint="0.79995117038483843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6" fillId="0" borderId="0"/>
    <xf numFmtId="49" fontId="9" fillId="0" borderId="0" applyBorder="0">
      <alignment vertical="top"/>
    </xf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4" fontId="9" fillId="6" borderId="2" applyBorder="0">
      <alignment horizontal="right"/>
    </xf>
    <xf numFmtId="0" fontId="1" fillId="0" borderId="0"/>
    <xf numFmtId="0" fontId="6" fillId="0" borderId="0"/>
  </cellStyleXfs>
  <cellXfs count="54">
    <xf numFmtId="0" fontId="0" fillId="0" borderId="0" xfId="0"/>
    <xf numFmtId="0" fontId="5" fillId="0" borderId="0" xfId="1" applyFont="1" applyFill="1" applyBorder="1" applyAlignment="1" applyProtection="1">
      <alignment horizontal="left" vertical="center"/>
    </xf>
    <xf numFmtId="0" fontId="5" fillId="0" borderId="0" xfId="2" applyFont="1" applyFill="1" applyBorder="1" applyAlignment="1" applyProtection="1">
      <alignment horizontal="left" vertical="center"/>
    </xf>
    <xf numFmtId="0" fontId="8" fillId="0" borderId="0" xfId="2" applyFont="1" applyBorder="1" applyAlignment="1" applyProtection="1">
      <alignment vertical="center"/>
    </xf>
    <xf numFmtId="49" fontId="8" fillId="0" borderId="0" xfId="3" applyFont="1" applyBorder="1" applyAlignment="1" applyProtection="1">
      <alignment horizontal="right" vertical="center"/>
    </xf>
    <xf numFmtId="0" fontId="8" fillId="0" borderId="2" xfId="2" applyFont="1" applyBorder="1" applyAlignment="1" applyProtection="1">
      <alignment horizontal="center" vertical="center" wrapText="1"/>
    </xf>
    <xf numFmtId="49" fontId="8" fillId="0" borderId="2" xfId="3" applyFont="1" applyBorder="1" applyAlignment="1" applyProtection="1">
      <alignment vertical="center" wrapText="1"/>
    </xf>
    <xf numFmtId="49" fontId="8" fillId="0" borderId="2" xfId="3" applyFont="1" applyBorder="1" applyAlignment="1" applyProtection="1">
      <alignment horizontal="center" vertical="center" wrapText="1"/>
    </xf>
    <xf numFmtId="4" fontId="8" fillId="2" borderId="2" xfId="3" applyNumberFormat="1" applyFont="1" applyFill="1" applyBorder="1" applyAlignment="1" applyProtection="1">
      <alignment horizontal="right" vertical="center"/>
    </xf>
    <xf numFmtId="4" fontId="8" fillId="3" borderId="2" xfId="3" applyNumberFormat="1" applyFont="1" applyFill="1" applyBorder="1" applyAlignment="1" applyProtection="1">
      <alignment horizontal="right" vertical="center"/>
      <protection locked="0"/>
    </xf>
    <xf numFmtId="4" fontId="8" fillId="4" borderId="2" xfId="3" applyNumberFormat="1" applyFont="1" applyFill="1" applyBorder="1" applyAlignment="1" applyProtection="1">
      <alignment horizontal="right" vertical="center"/>
      <protection locked="0"/>
    </xf>
    <xf numFmtId="4" fontId="8" fillId="5" borderId="2" xfId="3" applyNumberFormat="1" applyFont="1" applyFill="1" applyBorder="1" applyAlignment="1" applyProtection="1">
      <alignment horizontal="right" vertical="center"/>
    </xf>
    <xf numFmtId="49" fontId="8" fillId="0" borderId="0" xfId="3" applyFont="1" applyBorder="1" applyAlignment="1" applyProtection="1">
      <alignment vertical="center" wrapText="1"/>
    </xf>
    <xf numFmtId="49" fontId="8" fillId="0" borderId="0" xfId="3" applyFont="1" applyBorder="1" applyAlignment="1" applyProtection="1">
      <alignment horizontal="center" vertical="center" wrapText="1"/>
    </xf>
    <xf numFmtId="4" fontId="8" fillId="0" borderId="0" xfId="3" applyNumberFormat="1" applyFont="1" applyFill="1" applyBorder="1" applyAlignment="1" applyProtection="1">
      <alignment horizontal="right" vertical="center"/>
    </xf>
    <xf numFmtId="0" fontId="10" fillId="0" borderId="0" xfId="0" applyFont="1" applyProtection="1"/>
    <xf numFmtId="0" fontId="2" fillId="0" borderId="0" xfId="0" applyFont="1" applyProtection="1"/>
    <xf numFmtId="4" fontId="2" fillId="0" borderId="0" xfId="0" applyNumberFormat="1" applyFont="1" applyProtection="1"/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right" vertical="top" wrapText="1"/>
    </xf>
    <xf numFmtId="0" fontId="12" fillId="0" borderId="0" xfId="0" applyFont="1" applyAlignment="1">
      <alignment horizontal="center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 applyAlignment="1">
      <alignment horizontal="justify"/>
    </xf>
    <xf numFmtId="0" fontId="11" fillId="0" borderId="0" xfId="0" applyFont="1"/>
    <xf numFmtId="0" fontId="14" fillId="0" borderId="0" xfId="5" applyFont="1" applyAlignment="1" applyProtection="1">
      <alignment vertical="center" wrapText="1"/>
    </xf>
    <xf numFmtId="0" fontId="3" fillId="0" borderId="0" xfId="0" applyFont="1" applyAlignment="1">
      <alignment horizontal="right"/>
    </xf>
    <xf numFmtId="164" fontId="8" fillId="3" borderId="2" xfId="3" applyNumberFormat="1" applyFont="1" applyFill="1" applyBorder="1" applyAlignment="1" applyProtection="1">
      <alignment horizontal="right" vertical="center"/>
      <protection locked="0"/>
    </xf>
    <xf numFmtId="4" fontId="15" fillId="3" borderId="2" xfId="3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/>
    <xf numFmtId="165" fontId="8" fillId="3" borderId="2" xfId="3" applyNumberFormat="1" applyFont="1" applyFill="1" applyBorder="1" applyAlignment="1" applyProtection="1">
      <alignment horizontal="right" vertical="center"/>
      <protection locked="0"/>
    </xf>
    <xf numFmtId="0" fontId="17" fillId="3" borderId="2" xfId="3" applyNumberFormat="1" applyFont="1" applyFill="1" applyBorder="1" applyAlignment="1" applyProtection="1">
      <alignment horizontal="right" vertical="center"/>
      <protection locked="0"/>
    </xf>
    <xf numFmtId="166" fontId="17" fillId="3" borderId="2" xfId="3" applyNumberFormat="1" applyFont="1" applyFill="1" applyBorder="1" applyAlignment="1" applyProtection="1">
      <alignment horizontal="right" vertical="center"/>
      <protection locked="0"/>
    </xf>
    <xf numFmtId="0" fontId="8" fillId="0" borderId="2" xfId="4" applyFont="1" applyBorder="1" applyAlignment="1" applyProtection="1">
      <alignment horizontal="center" vertical="center" wrapText="1"/>
    </xf>
    <xf numFmtId="167" fontId="17" fillId="3" borderId="2" xfId="3" applyNumberFormat="1" applyFont="1" applyFill="1" applyBorder="1" applyAlignment="1" applyProtection="1">
      <alignment horizontal="right" vertical="center"/>
      <protection locked="0"/>
    </xf>
    <xf numFmtId="49" fontId="8" fillId="0" borderId="2" xfId="3" applyFont="1" applyFill="1" applyBorder="1" applyAlignment="1" applyProtection="1">
      <alignment horizontal="center" vertical="center" wrapText="1"/>
    </xf>
    <xf numFmtId="49" fontId="8" fillId="0" borderId="1" xfId="3" applyFont="1" applyBorder="1" applyAlignment="1" applyProtection="1">
      <alignment horizontal="left" vertical="top" wrapText="1"/>
    </xf>
    <xf numFmtId="49" fontId="8" fillId="0" borderId="3" xfId="3" applyFont="1" applyBorder="1" applyAlignment="1" applyProtection="1">
      <alignment horizontal="left" vertical="top" wrapText="1"/>
    </xf>
    <xf numFmtId="0" fontId="5" fillId="0" borderId="0" xfId="1" applyFont="1" applyFill="1" applyBorder="1" applyAlignment="1" applyProtection="1">
      <alignment horizontal="left" vertical="center" wrapText="1"/>
    </xf>
    <xf numFmtId="0" fontId="5" fillId="0" borderId="4" xfId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8" fillId="0" borderId="2" xfId="4" applyFont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4" fillId="0" borderId="0" xfId="5" applyFont="1" applyAlignment="1" applyProtection="1">
      <alignment horizontal="left" vertical="center" wrapText="1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2" fontId="11" fillId="0" borderId="2" xfId="0" applyNumberFormat="1" applyFont="1" applyBorder="1" applyAlignment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164" fontId="8" fillId="3" borderId="2" xfId="3" applyNumberFormat="1" applyFont="1" applyFill="1" applyBorder="1" applyAlignment="1" applyProtection="1">
      <alignment vertical="center"/>
      <protection locked="0"/>
    </xf>
  </cellXfs>
  <cellStyles count="9">
    <cellStyle name="Гиперссылка" xfId="5" builtinId="8"/>
    <cellStyle name="Значение" xfId="6"/>
    <cellStyle name="Обычный" xfId="0" builtinId="0"/>
    <cellStyle name="Обычный 10" xfId="3"/>
    <cellStyle name="Обычный 2" xfId="7"/>
    <cellStyle name="Обычный 3" xfId="8"/>
    <cellStyle name="Обычный_Полезный отпуск электроэнергии и мощности, реализуемой по регулируемым ценам" xfId="2"/>
    <cellStyle name="Обычный_Сведения об отпуске (передаче) электроэнергии потребителям распределительными сетевыми организациями" xfId="4"/>
    <cellStyle name="Обычный_Шаблон по источникам для Модуля Реестр (2)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ommon\&#1054;&#1090;&#1076;&#1077;&#1083;%20&#1087;&#1077;&#1088;&#1089;&#1087;&#1077;&#1082;&#1090;&#1080;&#1074;&#1085;&#1086;&#1075;&#1086;%20&#1088;&#1072;&#1079;&#1074;&#1080;&#1090;&#1080;&#1103;%20&#1101;&#1083;&#1077;&#1082;&#1090;&#1088;&#1086;&#1101;&#1085;&#1077;&#1088;&#1075;&#1077;&#1090;&#1080;&#1082;&#1080;\&#1060;&#1086;&#1088;&#1084;&#1072;%2046%20&#1069;&#1069;\&#1075;.%20&#1052;&#1086;&#1089;&#1082;&#1074;&#1072;\&#1043;&#1086;&#1076;\&#1054;&#1040;&#1054;%20&#1052;&#1086;&#1089;&#1082;&#1086;&#1074;&#1089;&#1082;&#1072;&#1103;%20&#1086;&#1073;&#1098;&#1077;&#1076;&#1080;&#1085;&#1077;&#1085;&#1085;&#1072;&#1103;%20&#1101;&#1083;&#1077;&#1082;&#1090;&#1088;&#1086;&#1089;&#1077;&#1090;&#1077;&#1074;&#1072;&#1103;%20&#1082;&#1086;&#1084;&#1087;&#1072;&#1085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/>
      <sheetData sheetId="1"/>
      <sheetData sheetId="2">
        <row r="16">
          <cell r="G16" t="str">
            <v>ОАО "Московская объединенная электросетевая компания"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5"/>
  <sheetViews>
    <sheetView tabSelected="1" view="pageBreakPreview" topLeftCell="A22" zoomScaleSheetLayoutView="100" workbookViewId="0">
      <selection activeCell="G32" sqref="G32"/>
    </sheetView>
  </sheetViews>
  <sheetFormatPr defaultRowHeight="15" x14ac:dyDescent="0.25"/>
  <cols>
    <col min="1" max="1" width="2.28515625" customWidth="1"/>
    <col min="2" max="2" width="63.85546875" customWidth="1"/>
    <col min="3" max="3" width="12.42578125" customWidth="1"/>
    <col min="4" max="4" width="13.42578125" customWidth="1"/>
    <col min="5" max="8" width="15.7109375" customWidth="1"/>
  </cols>
  <sheetData>
    <row r="1" spans="2:8" ht="15.75" x14ac:dyDescent="0.25">
      <c r="H1" s="27"/>
    </row>
    <row r="3" spans="2:8" ht="34.5" customHeight="1" x14ac:dyDescent="0.25">
      <c r="B3" s="39" t="s">
        <v>50</v>
      </c>
      <c r="C3" s="39"/>
      <c r="D3" s="39"/>
      <c r="E3" s="39"/>
      <c r="F3" s="39"/>
      <c r="G3" s="39"/>
      <c r="H3" s="39"/>
    </row>
    <row r="4" spans="2:8" ht="15.75" x14ac:dyDescent="0.25">
      <c r="B4" s="1"/>
      <c r="C4" s="2"/>
      <c r="D4" s="2"/>
      <c r="E4" s="2"/>
      <c r="F4" s="2"/>
      <c r="G4" s="2"/>
      <c r="H4" s="2"/>
    </row>
    <row r="5" spans="2:8" ht="15.75" x14ac:dyDescent="0.25">
      <c r="B5" s="40" t="s">
        <v>49</v>
      </c>
      <c r="C5" s="40"/>
      <c r="D5" s="40"/>
      <c r="E5" s="40"/>
      <c r="F5" s="40"/>
      <c r="G5" s="40"/>
      <c r="H5" s="40"/>
    </row>
    <row r="6" spans="2:8" ht="15.75" x14ac:dyDescent="0.25">
      <c r="B6" s="41" t="s">
        <v>1</v>
      </c>
      <c r="C6" s="42"/>
      <c r="D6" s="42"/>
      <c r="E6" s="42"/>
      <c r="F6" s="42"/>
      <c r="G6" s="42"/>
      <c r="H6" s="42"/>
    </row>
    <row r="7" spans="2:8" x14ac:dyDescent="0.25">
      <c r="B7" s="3"/>
      <c r="C7" s="3"/>
      <c r="D7" s="3"/>
      <c r="E7" s="3"/>
      <c r="F7" s="3"/>
      <c r="G7" s="3"/>
      <c r="H7" s="4"/>
    </row>
    <row r="8" spans="2:8" x14ac:dyDescent="0.25">
      <c r="B8" s="43" t="s">
        <v>2</v>
      </c>
      <c r="C8" s="43" t="s">
        <v>3</v>
      </c>
      <c r="D8" s="43" t="s">
        <v>4</v>
      </c>
      <c r="E8" s="43" t="s">
        <v>5</v>
      </c>
      <c r="F8" s="43"/>
      <c r="G8" s="43"/>
      <c r="H8" s="43"/>
    </row>
    <row r="9" spans="2:8" x14ac:dyDescent="0.25">
      <c r="B9" s="43"/>
      <c r="C9" s="43"/>
      <c r="D9" s="43"/>
      <c r="E9" s="34" t="s">
        <v>6</v>
      </c>
      <c r="F9" s="34" t="s">
        <v>7</v>
      </c>
      <c r="G9" s="34" t="s">
        <v>8</v>
      </c>
      <c r="H9" s="34" t="s">
        <v>9</v>
      </c>
    </row>
    <row r="10" spans="2:8" x14ac:dyDescent="0.2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</row>
    <row r="11" spans="2:8" x14ac:dyDescent="0.25">
      <c r="B11" s="36" t="s">
        <v>51</v>
      </c>
      <c r="C11" s="36"/>
      <c r="D11" s="36"/>
      <c r="E11" s="36"/>
      <c r="F11" s="36"/>
      <c r="G11" s="36"/>
      <c r="H11" s="36"/>
    </row>
    <row r="12" spans="2:8" x14ac:dyDescent="0.25">
      <c r="B12" s="6" t="s">
        <v>10</v>
      </c>
      <c r="C12" s="7" t="s">
        <v>11</v>
      </c>
      <c r="D12" s="8">
        <v>23654.763599999998</v>
      </c>
      <c r="E12" s="8">
        <v>13092.046</v>
      </c>
      <c r="F12" s="8">
        <f>SUM(F13:F15)</f>
        <v>0</v>
      </c>
      <c r="G12" s="8">
        <v>10135.2796</v>
      </c>
      <c r="H12" s="8">
        <v>427.43799999999999</v>
      </c>
    </row>
    <row r="13" spans="2:8" x14ac:dyDescent="0.25">
      <c r="B13" s="6" t="s">
        <v>12</v>
      </c>
      <c r="C13" s="7" t="s">
        <v>11</v>
      </c>
      <c r="D13" s="8">
        <f t="shared" ref="D13:D16" si="0">SUM(E13:H13)</f>
        <v>0</v>
      </c>
      <c r="E13" s="9"/>
      <c r="F13" s="9"/>
      <c r="G13" s="9"/>
      <c r="H13" s="9"/>
    </row>
    <row r="14" spans="2:8" x14ac:dyDescent="0.25">
      <c r="B14" s="6" t="s">
        <v>13</v>
      </c>
      <c r="C14" s="7" t="s">
        <v>11</v>
      </c>
      <c r="D14" s="8">
        <f t="shared" si="0"/>
        <v>0</v>
      </c>
      <c r="E14" s="9"/>
      <c r="F14" s="9"/>
      <c r="G14" s="9"/>
      <c r="H14" s="9"/>
    </row>
    <row r="15" spans="2:8" x14ac:dyDescent="0.25">
      <c r="B15" s="6" t="s">
        <v>14</v>
      </c>
      <c r="C15" s="7" t="s">
        <v>11</v>
      </c>
      <c r="D15" s="8">
        <f t="shared" si="0"/>
        <v>23654.769599999996</v>
      </c>
      <c r="E15" s="9">
        <v>13092.05</v>
      </c>
      <c r="F15" s="9"/>
      <c r="G15" s="31">
        <v>10135.2796</v>
      </c>
      <c r="H15" s="9">
        <v>427.44</v>
      </c>
    </row>
    <row r="16" spans="2:8" x14ac:dyDescent="0.25">
      <c r="B16" s="6" t="s">
        <v>15</v>
      </c>
      <c r="C16" s="7" t="s">
        <v>11</v>
      </c>
      <c r="D16" s="8">
        <f t="shared" si="0"/>
        <v>23227.329599999997</v>
      </c>
      <c r="E16" s="10"/>
      <c r="F16" s="9"/>
      <c r="G16" s="9">
        <f>E15</f>
        <v>13092.05</v>
      </c>
      <c r="H16" s="9">
        <f>G15</f>
        <v>10135.2796</v>
      </c>
    </row>
    <row r="17" spans="2:9" x14ac:dyDescent="0.25">
      <c r="B17" s="6" t="s">
        <v>16</v>
      </c>
      <c r="C17" s="7" t="s">
        <v>11</v>
      </c>
      <c r="D17" s="8">
        <f>D12</f>
        <v>23654.763599999998</v>
      </c>
      <c r="E17" s="8">
        <f>E12+E16</f>
        <v>13092.046</v>
      </c>
      <c r="F17" s="8">
        <f>F12+F16</f>
        <v>0</v>
      </c>
      <c r="G17" s="8">
        <f>G12+G16</f>
        <v>23227.329599999997</v>
      </c>
      <c r="H17" s="8">
        <f>H12+H16</f>
        <v>10562.7176</v>
      </c>
    </row>
    <row r="18" spans="2:9" x14ac:dyDescent="0.25">
      <c r="B18" s="37" t="s">
        <v>17</v>
      </c>
      <c r="C18" s="7" t="s">
        <v>11</v>
      </c>
      <c r="D18" s="8">
        <v>1252.9000000000001</v>
      </c>
      <c r="E18" s="9"/>
      <c r="F18" s="9"/>
      <c r="G18" s="9">
        <v>1240.595</v>
      </c>
      <c r="H18" s="9">
        <v>12.305</v>
      </c>
    </row>
    <row r="19" spans="2:9" x14ac:dyDescent="0.25">
      <c r="B19" s="38"/>
      <c r="C19" s="7" t="s">
        <v>0</v>
      </c>
      <c r="D19" s="8">
        <v>4.7</v>
      </c>
      <c r="E19" s="8">
        <f t="shared" ref="E19:F19" si="1">IFERROR(ROUND((E18/E17)*100,2),0)</f>
        <v>0</v>
      </c>
      <c r="F19" s="8">
        <f t="shared" si="1"/>
        <v>0</v>
      </c>
      <c r="G19" s="8">
        <v>8.1</v>
      </c>
      <c r="H19" s="8">
        <v>0.1</v>
      </c>
    </row>
    <row r="20" spans="2:9" ht="30" x14ac:dyDescent="0.25">
      <c r="B20" s="6" t="s">
        <v>18</v>
      </c>
      <c r="C20" s="7" t="s">
        <v>19</v>
      </c>
      <c r="D20" s="8">
        <v>40.518000000000001</v>
      </c>
      <c r="E20" s="29"/>
      <c r="F20" s="29"/>
      <c r="G20" s="32">
        <v>7.48</v>
      </c>
      <c r="H20" s="33">
        <f>0.12+0.045+0.15+0.3+0.44+0.3+0.15+0.15+0.05+25.656+3.466+H21</f>
        <v>33.027000000000001</v>
      </c>
    </row>
    <row r="21" spans="2:9" ht="30" x14ac:dyDescent="0.25">
      <c r="B21" s="6" t="s">
        <v>20</v>
      </c>
      <c r="C21" s="7" t="s">
        <v>19</v>
      </c>
      <c r="D21" s="8">
        <f>SUM(E21:H21)</f>
        <v>9.1000000000000014</v>
      </c>
      <c r="E21" s="29"/>
      <c r="F21" s="29"/>
      <c r="G21" s="35">
        <v>6.9</v>
      </c>
      <c r="H21" s="35">
        <v>2.2000000000000002</v>
      </c>
    </row>
    <row r="22" spans="2:9" ht="30" x14ac:dyDescent="0.25">
      <c r="B22" s="6" t="s">
        <v>21</v>
      </c>
      <c r="C22" s="7" t="s">
        <v>0</v>
      </c>
      <c r="D22" s="11"/>
      <c r="E22" s="8">
        <f>IFERROR(E21/E20*100,0)</f>
        <v>0</v>
      </c>
      <c r="F22" s="8">
        <f t="shared" ref="F22:H22" si="2">IFERROR(F21/F20*100,0)</f>
        <v>0</v>
      </c>
      <c r="G22" s="8">
        <f t="shared" si="2"/>
        <v>92.245989304812838</v>
      </c>
      <c r="H22" s="8">
        <f t="shared" si="2"/>
        <v>6.6612165803736341</v>
      </c>
    </row>
    <row r="23" spans="2:9" ht="30" x14ac:dyDescent="0.25">
      <c r="B23" s="6" t="s">
        <v>22</v>
      </c>
      <c r="C23" s="7" t="s">
        <v>0</v>
      </c>
      <c r="D23" s="11"/>
      <c r="E23" s="8">
        <f>IFERROR(IF(AND(E$17/E$20&gt;0,E$17/E$20&lt;=1500),'Приказ МЭ от 30.09.2014 № 674'!$C$11,IF(AND(E$17/E$20&gt;1500,E$17/E$20&lt;10000),'Приказ МЭ от 30.09.2014 № 674'!$C$12,IF(E$17/E$20&gt;=10000,'Приказ МЭ от 30.09.2014 № 674'!$C$13,0))),'Приказ МЭ от 30.09.2014 № 674'!$C$13)</f>
        <v>2.0699999999999998</v>
      </c>
      <c r="F23" s="8">
        <f>IFERROR(IF(AND(F$17/F$20&gt;0,F$17/F$20&lt;=200),'Приказ МЭ от 30.09.2014 № 674'!$C$15,IF(AND(F$17/F$20&gt;200,F$17/F$20&lt;1000),'Приказ МЭ от 30.09.2014 № 674'!$C$16,IF(F$17/F$20&gt;=1000,'Приказ МЭ от 30.09.2014 № 674'!$C$17,0))),'Приказ МЭ от 30.09.2014 № 674'!$C$17)</f>
        <v>3.22</v>
      </c>
      <c r="G23" s="8">
        <f>IFERROR(IF(AND(G$17/G$20&gt;0,G$17/G$20&lt;1000,G$22&lt;30),'Приказ МЭ от 30.09.2014 № 674'!$D$21,IF(AND(G$17/G$20&gt;=1000,G$22&lt;30),'Приказ МЭ от 30.09.2014 № 674'!$D$22,IF(AND(G$17/G$20&gt;0,G$17/G$20&lt;1000,G$22&gt;=30),'Приказ МЭ от 30.09.2014 № 674'!$D$23,IF(AND(G$17/G$20&gt;=1000,G$22&gt;=30),'Приказ МЭ от 30.09.2014 № 674'!$D$24,)))),'Приказ МЭ от 30.09.2014 № 674'!$D$22)</f>
        <v>4.8499999999999996</v>
      </c>
      <c r="H23" s="8">
        <f>IFERROR(IF(AND(H$17/H$20&gt;0,H$17/H$20&lt;1000,H$22&lt;30),'Приказ МЭ от 30.09.2014 № 674'!$D$26,IF(AND(H$17/H$20&gt;=1000,H$22&lt;30),'Приказ МЭ от 30.09.2014 № 674'!$D$27,IF(AND(H$17/H$20&gt;0,H$17/H$20&lt;1000,H$22&gt;=30),'Приказ МЭ от 30.09.2014 № 674'!$D$28,IF(AND(H$17/H$20&gt;=1000,H$22&gt;=30),'Приказ МЭ от 30.09.2014 № 674'!$D$29,)))),0)</f>
        <v>7.27</v>
      </c>
    </row>
    <row r="24" spans="2:9" x14ac:dyDescent="0.25">
      <c r="B24" s="36" t="s">
        <v>52</v>
      </c>
      <c r="C24" s="36"/>
      <c r="D24" s="36"/>
      <c r="E24" s="36"/>
      <c r="F24" s="36"/>
      <c r="G24" s="36"/>
      <c r="H24" s="36"/>
    </row>
    <row r="25" spans="2:9" x14ac:dyDescent="0.25">
      <c r="B25" s="6" t="s">
        <v>10</v>
      </c>
      <c r="C25" s="7" t="s">
        <v>11</v>
      </c>
      <c r="D25" s="8">
        <v>23691.875</v>
      </c>
      <c r="E25" s="8">
        <v>13353.89</v>
      </c>
      <c r="F25" s="8">
        <f t="shared" ref="F25:H25" si="3">SUM(F26:F28)</f>
        <v>0</v>
      </c>
      <c r="G25" s="8">
        <v>10337.985000000001</v>
      </c>
      <c r="H25" s="8">
        <f t="shared" si="3"/>
        <v>0</v>
      </c>
    </row>
    <row r="26" spans="2:9" x14ac:dyDescent="0.25">
      <c r="B26" s="6" t="s">
        <v>12</v>
      </c>
      <c r="C26" s="7" t="s">
        <v>11</v>
      </c>
      <c r="D26" s="8">
        <f t="shared" ref="D26:D29" si="4">SUM(E26:H26)</f>
        <v>0</v>
      </c>
      <c r="E26" s="28"/>
      <c r="F26" s="9"/>
      <c r="G26" s="9"/>
      <c r="H26" s="9"/>
    </row>
    <row r="27" spans="2:9" x14ac:dyDescent="0.25">
      <c r="B27" s="6" t="s">
        <v>13</v>
      </c>
      <c r="C27" s="7" t="s">
        <v>11</v>
      </c>
      <c r="D27" s="8">
        <f t="shared" si="4"/>
        <v>0</v>
      </c>
      <c r="E27" s="9"/>
      <c r="F27" s="9"/>
      <c r="G27" s="9"/>
      <c r="H27" s="9"/>
    </row>
    <row r="28" spans="2:9" x14ac:dyDescent="0.25">
      <c r="B28" s="6" t="s">
        <v>14</v>
      </c>
      <c r="C28" s="7" t="s">
        <v>11</v>
      </c>
      <c r="D28" s="8">
        <v>23691.875</v>
      </c>
      <c r="E28" s="9">
        <v>13353.89</v>
      </c>
      <c r="F28" s="9"/>
      <c r="G28" s="9">
        <v>10337.985000000001</v>
      </c>
      <c r="H28" s="9"/>
      <c r="I28" s="30"/>
    </row>
    <row r="29" spans="2:9" x14ac:dyDescent="0.25">
      <c r="B29" s="6" t="s">
        <v>15</v>
      </c>
      <c r="C29" s="7" t="s">
        <v>11</v>
      </c>
      <c r="D29" s="8">
        <v>23691.875</v>
      </c>
      <c r="E29" s="10"/>
      <c r="F29" s="9"/>
      <c r="G29" s="53">
        <v>13353.89</v>
      </c>
      <c r="H29" s="28">
        <f>G28</f>
        <v>10337.985000000001</v>
      </c>
      <c r="I29" s="30"/>
    </row>
    <row r="30" spans="2:9" x14ac:dyDescent="0.25">
      <c r="B30" s="6" t="s">
        <v>23</v>
      </c>
      <c r="C30" s="7" t="s">
        <v>11</v>
      </c>
      <c r="D30" s="8">
        <f>D25</f>
        <v>23691.875</v>
      </c>
      <c r="E30" s="8">
        <f>E25+E29</f>
        <v>13353.89</v>
      </c>
      <c r="F30" s="8">
        <f t="shared" ref="F30:H30" si="5">F25+F29</f>
        <v>0</v>
      </c>
      <c r="G30" s="8">
        <f t="shared" si="5"/>
        <v>23691.875</v>
      </c>
      <c r="H30" s="8">
        <f t="shared" si="5"/>
        <v>10337.985000000001</v>
      </c>
    </row>
    <row r="31" spans="2:9" x14ac:dyDescent="0.25">
      <c r="B31" s="6" t="s">
        <v>24</v>
      </c>
      <c r="C31" s="7" t="s">
        <v>0</v>
      </c>
      <c r="D31" s="8">
        <v>4.7</v>
      </c>
      <c r="E31" s="8">
        <f>IFERROR(MIN(E23,E19),0)</f>
        <v>0</v>
      </c>
      <c r="F31" s="8">
        <f t="shared" ref="F31:H31" si="6">IFERROR(MIN(F23,F19),0)</f>
        <v>0</v>
      </c>
      <c r="G31" s="8">
        <v>4</v>
      </c>
      <c r="H31" s="8">
        <v>0.7</v>
      </c>
    </row>
    <row r="32" spans="2:9" x14ac:dyDescent="0.25">
      <c r="B32" s="6" t="s">
        <v>25</v>
      </c>
      <c r="C32" s="7" t="s">
        <v>11</v>
      </c>
      <c r="D32" s="8">
        <v>1252.9000000000001</v>
      </c>
      <c r="E32" s="8">
        <f>E30*E31/100</f>
        <v>0</v>
      </c>
      <c r="F32" s="8">
        <f>F30*F31/100</f>
        <v>0</v>
      </c>
      <c r="G32" s="8">
        <v>1066.297</v>
      </c>
      <c r="H32" s="8">
        <v>186.6</v>
      </c>
    </row>
    <row r="33" spans="2:8" x14ac:dyDescent="0.25">
      <c r="B33" s="12"/>
      <c r="C33" s="13"/>
      <c r="D33" s="14"/>
      <c r="E33" s="14"/>
      <c r="F33" s="14"/>
      <c r="G33" s="14"/>
      <c r="H33" s="14"/>
    </row>
    <row r="34" spans="2:8" x14ac:dyDescent="0.25">
      <c r="B34" s="15"/>
      <c r="C34" s="16"/>
      <c r="D34" s="16"/>
      <c r="E34" s="16"/>
      <c r="F34" s="16"/>
      <c r="G34" s="16"/>
      <c r="H34" s="16"/>
    </row>
    <row r="35" spans="2:8" x14ac:dyDescent="0.25">
      <c r="B35" s="16"/>
      <c r="C35" s="16"/>
      <c r="D35" s="16"/>
      <c r="E35" s="17"/>
      <c r="F35" s="17"/>
      <c r="G35" s="17"/>
      <c r="H35" s="17"/>
    </row>
  </sheetData>
  <mergeCells count="10">
    <mergeCell ref="B11:H11"/>
    <mergeCell ref="B18:B19"/>
    <mergeCell ref="B24:H24"/>
    <mergeCell ref="B3:H3"/>
    <mergeCell ref="B5:H5"/>
    <mergeCell ref="B6:H6"/>
    <mergeCell ref="B8:B9"/>
    <mergeCell ref="C8:C9"/>
    <mergeCell ref="D8:D9"/>
    <mergeCell ref="E8:H8"/>
  </mergeCells>
  <dataValidations count="8">
    <dataValidation type="decimal" allowBlank="1" showErrorMessage="1" errorTitle="Ошибка" error="Допускается ввод только действительных чисел!" sqref="D20:D23 D30:H33 E22:H23 D12:D18 E12:H17">
      <formula1>-9.99999999999999E+23</formula1>
      <formula2>9.99999999999999E+23</formula2>
    </dataValidation>
    <dataValidation type="decimal" operator="greaterThanOrEqual" allowBlank="1" showErrorMessage="1" errorTitle="Недопустимое значение" error="Отчетные потери должны быть положительными" sqref="D19:H19">
      <formula1>0</formula1>
    </dataValidation>
    <dataValidation type="decimal" operator="notEqual" allowBlank="1" showInputMessage="1" showErrorMessage="1" sqref="E26:H29">
      <formula1>0.0000000000000000001</formula1>
    </dataValidation>
    <dataValidation type="decimal" operator="lessThanOrEqual" allowBlank="1" showErrorMessage="1" errorTitle="Ошибка ввода!!" error="Протяженность ВЛ не может превышать Суммарную протяженность ВЛ и КЛ" sqref="E21">
      <formula1>E20</formula1>
    </dataValidation>
    <dataValidation type="decimal" operator="lessThanOrEqual" allowBlank="1" showErrorMessage="1" errorTitle="Ошибка ввода!!!" error="Протяженность ВЛ не может превышать суммарную протяженность ВЛ и КЛ" sqref="F21:H21">
      <formula1>F20</formula1>
    </dataValidation>
    <dataValidation type="decimal" operator="greaterThanOrEqual" allowBlank="1" showErrorMessage="1" errorTitle="Ошибка ввода!!!" error="Сумма ВЛ и КЛ должна быть болшьше ВЛ" sqref="E20:F20">
      <formula1>E21</formula1>
    </dataValidation>
    <dataValidation type="decimal" operator="greaterThanOrEqual" allowBlank="1" showErrorMessage="1" errorTitle="Ошибка ввода" error="Сумма ВЛ и КЛ должна быть болшьше ВЛ" sqref="G20:H20">
      <formula1>G21</formula1>
    </dataValidation>
    <dataValidation type="decimal" allowBlank="1" showErrorMessage="1" errorTitle="Недопустимое значение" error="Отчетные потери должны быть положительными" sqref="E18:H18">
      <formula1>0</formula1>
      <formula2>E17</formula2>
    </dataValidation>
  </dataValidations>
  <pageMargins left="0.7" right="0.7" top="0.75" bottom="0.75" header="0.3" footer="0.3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4"/>
  <sheetViews>
    <sheetView view="pageBreakPreview" zoomScale="85" zoomScaleNormal="70" zoomScaleSheetLayoutView="85" zoomScalePageLayoutView="70" workbookViewId="0">
      <selection sqref="A1:XFD1048576"/>
    </sheetView>
  </sheetViews>
  <sheetFormatPr defaultRowHeight="15" x14ac:dyDescent="0.25"/>
  <cols>
    <col min="2" max="2" width="32.7109375" customWidth="1"/>
    <col min="3" max="3" width="35.85546875" customWidth="1"/>
    <col min="4" max="4" width="42.140625" customWidth="1"/>
  </cols>
  <sheetData>
    <row r="2" spans="2:4" ht="18.75" customHeight="1" x14ac:dyDescent="0.25">
      <c r="B2" s="18"/>
      <c r="D2" s="19" t="s">
        <v>26</v>
      </c>
    </row>
    <row r="3" spans="2:4" ht="18.75" customHeight="1" x14ac:dyDescent="0.25">
      <c r="B3" s="18"/>
      <c r="D3" s="19" t="s">
        <v>27</v>
      </c>
    </row>
    <row r="4" spans="2:4" ht="20.25" customHeight="1" x14ac:dyDescent="0.25">
      <c r="B4" s="18"/>
      <c r="D4" s="19" t="s">
        <v>28</v>
      </c>
    </row>
    <row r="5" spans="2:4" ht="20.25" customHeight="1" x14ac:dyDescent="0.25">
      <c r="B5" s="18"/>
      <c r="D5" s="20"/>
    </row>
    <row r="6" spans="2:4" ht="18" customHeight="1" x14ac:dyDescent="0.3">
      <c r="B6" s="51" t="s">
        <v>29</v>
      </c>
      <c r="C6" s="51"/>
      <c r="D6" s="51"/>
    </row>
    <row r="7" spans="2:4" ht="37.5" customHeight="1" x14ac:dyDescent="0.3">
      <c r="B7" s="52" t="s">
        <v>30</v>
      </c>
      <c r="C7" s="52"/>
      <c r="D7" s="52"/>
    </row>
    <row r="8" spans="2:4" ht="18" customHeight="1" x14ac:dyDescent="0.3">
      <c r="B8" s="21"/>
    </row>
    <row r="9" spans="2:4" ht="117" customHeight="1" x14ac:dyDescent="0.25">
      <c r="B9" s="22" t="s">
        <v>31</v>
      </c>
      <c r="C9" s="44" t="s">
        <v>32</v>
      </c>
      <c r="D9" s="44"/>
    </row>
    <row r="10" spans="2:4" ht="18.75" customHeight="1" x14ac:dyDescent="0.25">
      <c r="B10" s="44" t="s">
        <v>33</v>
      </c>
      <c r="C10" s="44"/>
      <c r="D10" s="44"/>
    </row>
    <row r="11" spans="2:4" ht="18.75" customHeight="1" x14ac:dyDescent="0.25">
      <c r="B11" s="23" t="s">
        <v>34</v>
      </c>
      <c r="C11" s="46">
        <v>6.08</v>
      </c>
      <c r="D11" s="47"/>
    </row>
    <row r="12" spans="2:4" ht="18.75" customHeight="1" x14ac:dyDescent="0.25">
      <c r="B12" s="22" t="s">
        <v>35</v>
      </c>
      <c r="C12" s="49">
        <v>4</v>
      </c>
      <c r="D12" s="50"/>
    </row>
    <row r="13" spans="2:4" ht="18.75" customHeight="1" x14ac:dyDescent="0.25">
      <c r="B13" s="22" t="s">
        <v>36</v>
      </c>
      <c r="C13" s="46">
        <v>2.0699999999999998</v>
      </c>
      <c r="D13" s="47"/>
    </row>
    <row r="14" spans="2:4" ht="37.5" customHeight="1" x14ac:dyDescent="0.25">
      <c r="B14" s="44" t="s">
        <v>37</v>
      </c>
      <c r="C14" s="44"/>
      <c r="D14" s="44"/>
    </row>
    <row r="15" spans="2:4" ht="18.75" customHeight="1" x14ac:dyDescent="0.25">
      <c r="B15" s="22" t="s">
        <v>38</v>
      </c>
      <c r="C15" s="48">
        <v>7.5</v>
      </c>
      <c r="D15" s="48"/>
    </row>
    <row r="16" spans="2:4" ht="18.75" customHeight="1" x14ac:dyDescent="0.25">
      <c r="B16" s="22" t="s">
        <v>39</v>
      </c>
      <c r="C16" s="48">
        <v>5.4</v>
      </c>
      <c r="D16" s="48"/>
    </row>
    <row r="17" spans="2:4" ht="18.75" customHeight="1" x14ac:dyDescent="0.25">
      <c r="B17" s="22" t="s">
        <v>40</v>
      </c>
      <c r="C17" s="48">
        <v>3.22</v>
      </c>
      <c r="D17" s="48"/>
    </row>
    <row r="18" spans="2:4" ht="15" customHeight="1" x14ac:dyDescent="0.3">
      <c r="B18" s="24"/>
    </row>
    <row r="19" spans="2:4" ht="138" customHeight="1" x14ac:dyDescent="0.25">
      <c r="B19" s="22" t="s">
        <v>41</v>
      </c>
      <c r="C19" s="22" t="s">
        <v>42</v>
      </c>
      <c r="D19" s="22" t="s">
        <v>32</v>
      </c>
    </row>
    <row r="20" spans="2:4" ht="18.75" customHeight="1" x14ac:dyDescent="0.25">
      <c r="B20" s="44" t="s">
        <v>43</v>
      </c>
      <c r="C20" s="44"/>
      <c r="D20" s="44"/>
    </row>
    <row r="21" spans="2:4" ht="18.75" customHeight="1" x14ac:dyDescent="0.25">
      <c r="B21" s="22" t="s">
        <v>44</v>
      </c>
      <c r="C21" s="22" t="s">
        <v>45</v>
      </c>
      <c r="D21" s="22">
        <v>6.12</v>
      </c>
    </row>
    <row r="22" spans="2:4" ht="18.75" customHeight="1" x14ac:dyDescent="0.25">
      <c r="B22" s="22" t="s">
        <v>46</v>
      </c>
      <c r="C22" s="22" t="s">
        <v>45</v>
      </c>
      <c r="D22" s="22">
        <v>6.48</v>
      </c>
    </row>
    <row r="23" spans="2:4" ht="18.75" customHeight="1" x14ac:dyDescent="0.25">
      <c r="B23" s="22" t="s">
        <v>44</v>
      </c>
      <c r="C23" s="22" t="s">
        <v>47</v>
      </c>
      <c r="D23" s="22">
        <v>7.84</v>
      </c>
    </row>
    <row r="24" spans="2:4" ht="18.75" customHeight="1" x14ac:dyDescent="0.25">
      <c r="B24" s="22" t="s">
        <v>46</v>
      </c>
      <c r="C24" s="22" t="s">
        <v>47</v>
      </c>
      <c r="D24" s="22">
        <v>4.8499999999999996</v>
      </c>
    </row>
    <row r="25" spans="2:4" ht="18.75" x14ac:dyDescent="0.25">
      <c r="B25" s="44" t="s">
        <v>48</v>
      </c>
      <c r="C25" s="44"/>
      <c r="D25" s="44"/>
    </row>
    <row r="26" spans="2:4" ht="18.75" x14ac:dyDescent="0.25">
      <c r="B26" s="22" t="s">
        <v>44</v>
      </c>
      <c r="C26" s="22" t="s">
        <v>45</v>
      </c>
      <c r="D26" s="22">
        <v>7.27</v>
      </c>
    </row>
    <row r="27" spans="2:4" ht="18.75" x14ac:dyDescent="0.25">
      <c r="B27" s="22" t="s">
        <v>46</v>
      </c>
      <c r="C27" s="22" t="s">
        <v>45</v>
      </c>
      <c r="D27" s="22">
        <v>12.02</v>
      </c>
    </row>
    <row r="28" spans="2:4" ht="18.75" x14ac:dyDescent="0.25">
      <c r="B28" s="22" t="s">
        <v>44</v>
      </c>
      <c r="C28" s="22" t="s">
        <v>47</v>
      </c>
      <c r="D28" s="22">
        <v>12.76</v>
      </c>
    </row>
    <row r="29" spans="2:4" ht="18.75" x14ac:dyDescent="0.25">
      <c r="B29" s="22" t="s">
        <v>46</v>
      </c>
      <c r="C29" s="22" t="s">
        <v>47</v>
      </c>
      <c r="D29" s="22">
        <v>8.08</v>
      </c>
    </row>
    <row r="30" spans="2:4" ht="18.75" x14ac:dyDescent="0.3">
      <c r="B30" s="25"/>
    </row>
    <row r="33" spans="2:4" x14ac:dyDescent="0.25">
      <c r="B33" s="26"/>
      <c r="C33" s="26"/>
      <c r="D33" s="26"/>
    </row>
    <row r="34" spans="2:4" x14ac:dyDescent="0.25">
      <c r="B34" s="45"/>
      <c r="C34" s="45"/>
      <c r="D34" s="45"/>
    </row>
  </sheetData>
  <sheetProtection password="9EDD" sheet="1" objects="1" scenarios="1" selectLockedCells="1" selectUnlockedCells="1"/>
  <mergeCells count="14">
    <mergeCell ref="C12:D12"/>
    <mergeCell ref="B6:D6"/>
    <mergeCell ref="B7:D7"/>
    <mergeCell ref="C9:D9"/>
    <mergeCell ref="B10:D10"/>
    <mergeCell ref="C11:D11"/>
    <mergeCell ref="B25:D25"/>
    <mergeCell ref="B34:D34"/>
    <mergeCell ref="C13:D13"/>
    <mergeCell ref="B14:D14"/>
    <mergeCell ref="C15:D15"/>
    <mergeCell ref="C16:D16"/>
    <mergeCell ref="C17:D17"/>
    <mergeCell ref="B20:D20"/>
  </mergeCells>
  <pageMargins left="0.7" right="0.7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Промэнергосеть</vt:lpstr>
      <vt:lpstr>Приказ МЭ от 30.09.2014 № 674</vt:lpstr>
      <vt:lpstr>'Приказ МЭ от 30.09.2014 № 674'!_ftnref1</vt:lpstr>
      <vt:lpstr>'Приказ МЭ от 30.09.2014 № 674'!Область_печати</vt:lpstr>
      <vt:lpstr>Промэнергосеть!Область_печати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DanilkinSN</dc:creator>
  <cp:lastModifiedBy>User</cp:lastModifiedBy>
  <cp:lastPrinted>2016-04-28T08:13:30Z</cp:lastPrinted>
  <dcterms:created xsi:type="dcterms:W3CDTF">2015-02-10T08:11:29Z</dcterms:created>
  <dcterms:modified xsi:type="dcterms:W3CDTF">2018-03-01T07:20:04Z</dcterms:modified>
</cp:coreProperties>
</file>